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82" i="1" l="1"/>
  <c r="J82" i="1"/>
  <c r="H57" i="1"/>
  <c r="H82" i="1" s="1"/>
  <c r="I57" i="1"/>
  <c r="J57" i="1"/>
  <c r="J59" i="1"/>
  <c r="J85" i="1" s="1"/>
  <c r="I59" i="1"/>
  <c r="H59" i="1"/>
  <c r="G59" i="1"/>
  <c r="F59" i="1"/>
  <c r="E54" i="1"/>
  <c r="E55" i="1"/>
  <c r="E53" i="1" s="1"/>
  <c r="J53" i="1"/>
  <c r="I53" i="1"/>
  <c r="H53" i="1"/>
  <c r="G53" i="1"/>
  <c r="F53" i="1"/>
  <c r="E52" i="1"/>
  <c r="E51" i="1"/>
  <c r="J50" i="1"/>
  <c r="I50" i="1"/>
  <c r="H50" i="1"/>
  <c r="G50" i="1"/>
  <c r="F50" i="1"/>
  <c r="J62" i="1"/>
  <c r="J84" i="1"/>
  <c r="E80" i="1"/>
  <c r="E78" i="1"/>
  <c r="J77" i="1"/>
  <c r="E75" i="1"/>
  <c r="E74" i="1"/>
  <c r="E73" i="1"/>
  <c r="J72" i="1"/>
  <c r="E70" i="1"/>
  <c r="E69" i="1"/>
  <c r="E68" i="1"/>
  <c r="J67" i="1"/>
  <c r="E65" i="1"/>
  <c r="E64" i="1"/>
  <c r="J58" i="1"/>
  <c r="J83" i="1" s="1"/>
  <c r="F58" i="1"/>
  <c r="J47" i="1"/>
  <c r="I47" i="1"/>
  <c r="H47" i="1"/>
  <c r="G47" i="1"/>
  <c r="F47" i="1"/>
  <c r="E49" i="1"/>
  <c r="E44" i="1"/>
  <c r="E43" i="1"/>
  <c r="E40" i="1"/>
  <c r="E39" i="1"/>
  <c r="E36" i="1"/>
  <c r="E35" i="1"/>
  <c r="E32" i="1"/>
  <c r="E31" i="1"/>
  <c r="E28" i="1"/>
  <c r="E27" i="1"/>
  <c r="E24" i="1"/>
  <c r="E23" i="1"/>
  <c r="E20" i="1"/>
  <c r="E19" i="1"/>
  <c r="J13" i="1"/>
  <c r="E16" i="1"/>
  <c r="E15" i="1"/>
  <c r="E48" i="1"/>
  <c r="E46" i="1"/>
  <c r="E42" i="1"/>
  <c r="J41" i="1"/>
  <c r="J37" i="1"/>
  <c r="I37" i="1"/>
  <c r="H37" i="1"/>
  <c r="J33" i="1"/>
  <c r="I33" i="1"/>
  <c r="H33" i="1"/>
  <c r="J29" i="1"/>
  <c r="H29" i="1"/>
  <c r="J25" i="1"/>
  <c r="H25" i="1"/>
  <c r="H21" i="1"/>
  <c r="J21" i="1"/>
  <c r="E14" i="1"/>
  <c r="J17" i="1"/>
  <c r="E38" i="1"/>
  <c r="E58" i="1" l="1"/>
  <c r="E59" i="1"/>
  <c r="E50" i="1"/>
  <c r="E47" i="1"/>
  <c r="J56" i="1"/>
  <c r="J81" i="1"/>
  <c r="E26" i="1"/>
  <c r="I25" i="1"/>
  <c r="E22" i="1"/>
  <c r="E18" i="1"/>
  <c r="I17" i="1"/>
  <c r="G45" i="1" l="1"/>
  <c r="E45" i="1" s="1"/>
  <c r="G34" i="1" l="1"/>
  <c r="G57" i="1" s="1"/>
  <c r="G82" i="1" s="1"/>
  <c r="G63" i="1"/>
  <c r="E63" i="1" s="1"/>
  <c r="E34" i="1" l="1"/>
  <c r="G84" i="1"/>
  <c r="H84" i="1"/>
  <c r="I84" i="1"/>
  <c r="F84" i="1"/>
  <c r="G79" i="1"/>
  <c r="E79" i="1" s="1"/>
  <c r="H77" i="1"/>
  <c r="I77" i="1"/>
  <c r="F77" i="1"/>
  <c r="E84" i="1" l="1"/>
  <c r="G77" i="1"/>
  <c r="E77" i="1" s="1"/>
  <c r="G58" i="1" l="1"/>
  <c r="G83" i="1" s="1"/>
  <c r="H58" i="1"/>
  <c r="H83" i="1" s="1"/>
  <c r="I58" i="1"/>
  <c r="I83" i="1" s="1"/>
  <c r="F83" i="1"/>
  <c r="F41" i="1"/>
  <c r="G41" i="1"/>
  <c r="H41" i="1"/>
  <c r="I41" i="1"/>
  <c r="F30" i="1"/>
  <c r="F57" i="1" s="1"/>
  <c r="F82" i="1" l="1"/>
  <c r="E57" i="1"/>
  <c r="E41" i="1"/>
  <c r="E83" i="1"/>
  <c r="E82" i="1"/>
  <c r="E30" i="1"/>
  <c r="G72" i="1"/>
  <c r="H72" i="1"/>
  <c r="I72" i="1"/>
  <c r="F72" i="1"/>
  <c r="G67" i="1"/>
  <c r="H67" i="1"/>
  <c r="I67" i="1"/>
  <c r="F67" i="1"/>
  <c r="G62" i="1"/>
  <c r="H62" i="1"/>
  <c r="I62" i="1"/>
  <c r="F62" i="1"/>
  <c r="F85" i="1"/>
  <c r="G85" i="1"/>
  <c r="G81" i="1" s="1"/>
  <c r="H85" i="1"/>
  <c r="H81" i="1" s="1"/>
  <c r="I85" i="1"/>
  <c r="I81" i="1" s="1"/>
  <c r="G37" i="1"/>
  <c r="F37" i="1"/>
  <c r="G33" i="1"/>
  <c r="F33" i="1"/>
  <c r="G29" i="1"/>
  <c r="I29" i="1"/>
  <c r="F29" i="1"/>
  <c r="G25" i="1"/>
  <c r="F25" i="1"/>
  <c r="G21" i="1"/>
  <c r="I21" i="1"/>
  <c r="F21" i="1"/>
  <c r="G17" i="1"/>
  <c r="H17" i="1"/>
  <c r="F17" i="1"/>
  <c r="G13" i="1"/>
  <c r="H13" i="1"/>
  <c r="I13" i="1"/>
  <c r="F13" i="1"/>
  <c r="E67" i="1" l="1"/>
  <c r="E72" i="1"/>
  <c r="E25" i="1"/>
  <c r="E21" i="1"/>
  <c r="E13" i="1"/>
  <c r="E37" i="1"/>
  <c r="E85" i="1"/>
  <c r="E62" i="1"/>
  <c r="E17" i="1"/>
  <c r="E29" i="1"/>
  <c r="E33" i="1"/>
  <c r="F81" i="1"/>
  <c r="E81" i="1" s="1"/>
  <c r="F56" i="1"/>
  <c r="I56" i="1"/>
  <c r="H56" i="1"/>
  <c r="G56" i="1"/>
  <c r="E56" i="1" l="1"/>
</calcChain>
</file>

<file path=xl/sharedStrings.xml><?xml version="1.0" encoding="utf-8"?>
<sst xmlns="http://schemas.openxmlformats.org/spreadsheetml/2006/main" count="117" uniqueCount="56">
  <si>
    <t>Наименование мероприятий Программы</t>
  </si>
  <si>
    <t>Описание</t>
  </si>
  <si>
    <t>Источники финансирования</t>
  </si>
  <si>
    <t>всего</t>
  </si>
  <si>
    <t>В том числе по годам</t>
  </si>
  <si>
    <t xml:space="preserve">Районный бюджет </t>
  </si>
  <si>
    <t>Областной бюджет</t>
  </si>
  <si>
    <t>Внебюджетные  средства</t>
  </si>
  <si>
    <t>Организация и проведение Коношским районным краеведческим музеем выставок  ведущих федеральных и региональных музеев</t>
  </si>
  <si>
    <t xml:space="preserve">Организация и проведение государственных праздников, знаменательных дат и иных значимых мероприятий в соответствие с планом основных мероприятий, утвержденных приказом отдела культуры </t>
  </si>
  <si>
    <t>Районный бюджет</t>
  </si>
  <si>
    <t>Укрепление материально-технической базы учреждений, подведомственных отделу культуры</t>
  </si>
  <si>
    <t>Районный конкурс проектов в сфере патриотического воспитания</t>
  </si>
  <si>
    <t>2. Поддержка деятельности учреждений культуры</t>
  </si>
  <si>
    <t>Поддержка деятельности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</si>
  <si>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</si>
  <si>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Федеральный бюджет</t>
  </si>
  <si>
    <t>Создание модельных муниципальных библиотек</t>
  </si>
  <si>
    <t>ВСЕГО ПО ПРОГРАММЕ</t>
  </si>
  <si>
    <t>№ п/п</t>
  </si>
  <si>
    <t>Пополнение фонда Детской библиотеки-филиала № 1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</si>
  <si>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Детской библиотеки-филиала № 1 МБУК «Библиотечная система Коношского района», признанной в 2021 году модельной, будет пополнен  новыми книгами и периодическими изданиями   </t>
  </si>
  <si>
    <t>Пополнение фонда Коношской центральной районной библиотеки им. И. Бродского 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</si>
  <si>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Коношской центральной районной библиотеки им. И. Бродского МБУК «Библиотечная система Коношского района», признанной в 2023 году модельной, будет пополнен  новыми книгами и периодическими изданиями   </t>
  </si>
  <si>
    <t>Организация и проведение  в МО «Коношский муниципальный район» выставок  ведущих федеральных и региональных музеев</t>
  </si>
  <si>
    <t xml:space="preserve">ИТОГО «Мероприятия в области культуры» </t>
  </si>
  <si>
    <t xml:space="preserve">Приобретение звукового, светового оборудования и мебели для МБУК «Центр «Радушенька» </t>
  </si>
  <si>
    <t>4. Создание модельных муниципальных библиотек</t>
  </si>
  <si>
    <t>Финансовые затраты, (руб.)</t>
  </si>
  <si>
    <t xml:space="preserve">1.       Мероприятия в области культуры  </t>
  </si>
  <si>
    <t>3. 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</si>
  <si>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Общий объем средств, в том числе: </t>
  </si>
  <si>
    <t>Общий объем средств, в том числе:</t>
  </si>
  <si>
    <t xml:space="preserve">ПРИЛОЖЕНИЕ № 4
к муниципальной программе
«Повышение эффективности сферы культуры 
в муниципальном образовании 
«Коношский муниципальный район»
</t>
  </si>
  <si>
    <t xml:space="preserve">П Е Р Е Ч Е Н Ь
мероприятий муниципальной программы
«Повышение эффективности сферы культуры в муниципальном образовании «Коношский муниципальный район»
</t>
  </si>
  <si>
    <t>В 2023 году будет создана модельная библиотека на базе Коношской центральной районной библиотеки им. Иосифа Бродского МБУК «Библиотечная система Коношского района»</t>
  </si>
  <si>
    <t>Организация и проведение мероприятий</t>
  </si>
  <si>
    <t>Организация и проведение мероприятий учреждениями, подведомственными отделу культуры</t>
  </si>
  <si>
    <t xml:space="preserve">5. Реализация мероприятий по модернизации учреждений отрасли культуры  </t>
  </si>
  <si>
    <t>Реализация мероприятий по модернизации учреждений отрасли культуры</t>
  </si>
  <si>
    <t>1000000,00- приобретение мебели, проектора, стола-витрины для МБУК "Коношский районный краеведческий музей", 5940808,24- ремонт в здании Коношской центральной районной библиотеки им. Иосифа Бродского МБУК «Библиотечная система Коношского района»</t>
  </si>
  <si>
    <t>Реализация регионального проекта «Культурное Поморье – Творческий десант»</t>
  </si>
  <si>
    <t xml:space="preserve">Компенсация расходов ГСМ творческим коллективам для участия в выездных мероприятиях  </t>
  </si>
  <si>
    <t>Отдел культуры и учреждения культуры  выступят организаторами проведения  знаменательных дат 2024 года и иных значимых мероприятий в соответствие с планом основных мероприятий</t>
  </si>
  <si>
    <t xml:space="preserve">Поддержка филиала школы Бурчевского в МБУК "Центр "Радушенька" </t>
  </si>
  <si>
    <t xml:space="preserve">Изготовление проектно-сметной документациина допработа по капитальному ремонту ДШИ </t>
  </si>
  <si>
    <r>
      <rPr>
        <sz val="10"/>
        <rFont val="Times New Roman"/>
        <family val="1"/>
        <charset val="204"/>
      </rPr>
      <t xml:space="preserve">Изготовление ПСД  на капитальный ремонт:  2024 год - допработы по капремонту ДШИ №з8; 2025 - здание МБУК "Коношский районный краеведческий музей" в д. Норинская; 2026;  2026 - административное здание МБУК "Библиотечная система Коношского района"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</si>
  <si>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Участие обучающихся  ДШИ в творческих мероприятиях  </t>
  </si>
  <si>
    <t xml:space="preserve">«Детская школа искусств № 8» определит приоритетные творческие мероприятия международного, всероссийского и регионального значения и  частично профинансирует расходы по участию обучающихся  и преподавателей в данных мероприятиях </t>
  </si>
  <si>
    <t xml:space="preserve">Отдел культуры  выступит организатором проведения районного конкурса проектов в сфере патриотического воспитания </t>
  </si>
  <si>
    <t>софинансирование расходов на аттестациюобучающихся</t>
  </si>
  <si>
    <t>Уучастие в Маргаритинской ярмарке в г. Архангельске</t>
  </si>
  <si>
    <t>Субсидия МБУК "Центр "Радушенька"на участие в культурной программе Маргаритинской ярмарки</t>
  </si>
  <si>
    <r>
      <t>2023 год - приобретение музыкального оборудования, инвентаря и музыкальной литературы в «Детскую школу искусств № 8» и изготовление дизайн-проекта экспозиции в МБУК "Коношский районный краеведческий музей" "Железная дорога - узел жизни Коношского района" ;</t>
    </r>
    <r>
      <rPr>
        <sz val="10"/>
        <rFont val="Times New Roman"/>
        <family val="1"/>
        <charset val="204"/>
      </rPr>
      <t xml:space="preserve"> 2024  год -  изготовление дизайн-проекта ДШИ №8;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2025 год -  изготовление дизайн-проекта экспозиций в МБУК "Коношский районный краеведческий музей" естественно-научной экспозиции; 2026 год - изготовление дизайн-проекта экспозиции по Бродскому в административном здании МБС - 250 000,00 </t>
    </r>
  </si>
  <si>
    <r>
      <t xml:space="preserve">Перечисление межбюджетных трансфертов в бюджеты поселений:             - приобретение музыкального оборудования МБУК «Волошский ДК» (2022 год- 95000,00 руб.);                                     </t>
    </r>
    <r>
      <rPr>
        <sz val="10"/>
        <rFont val="Times New Roman"/>
        <family val="1"/>
        <charset val="204"/>
      </rPr>
      <t>-трудоустройство несовершеннолетних (Волошка: 2022г- 16439,93, 2024 - 5 500,00, 2025г- 5500,00, 2026г- 5500,00; Подюга: 2022г- 40000,00, 2023г- 79861,13, 2024 - 42741,00, 2025г- 42741,00, 2026г- 42741,00; Коноша: 2022г- 16439,93; Вохтома: 2022г- 20207,41, 2024 - 3700,00, 2025г- 3700,00, 2026г- 3700,00; Ерцево: 2024 -31 800,00, 2025г- 31800,00, 2026г- 31800,00);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              - на софинансирование  капитальных ремонтов культурно-досуговых учреждений в МО «Тавреньгское» (2022г– 500000,00;  </t>
    </r>
    <r>
      <rPr>
        <sz val="10"/>
        <rFont val="Times New Roman"/>
        <family val="1"/>
        <charset val="204"/>
      </rPr>
      <t>2024 г– 45 500,00; )</t>
    </r>
    <r>
      <rPr>
        <sz val="10"/>
        <color theme="1"/>
        <rFont val="Times New Roman"/>
        <family val="1"/>
        <charset val="204"/>
      </rPr>
      <t>;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МО «Вохтомское» (2022г- 666000,00) </t>
    </r>
    <r>
      <rPr>
        <sz val="10"/>
        <color theme="1"/>
        <rFont val="Times New Roman"/>
        <family val="1"/>
        <charset val="204"/>
      </rPr>
      <t>в рамках реализации национального проекта «Культура»;                                        -услуги стройконтроля МО «Вохтомское» (2022г- 80000,00);                                                                 -проведение фестиваля «Що, кощевцы – форсуны!» МО «Тавреньгское» (2022г–  30000,00);                                                                   -проведение кап.ремонта в культурно-досговых учреждениях МО «Тавреньгское» (2022г– 200000,00);                   -изготовление ПСД культурно-досуговыми учреждениями:</t>
    </r>
    <r>
      <rPr>
        <sz val="10"/>
        <rFont val="Times New Roman"/>
        <family val="1"/>
        <charset val="204"/>
      </rPr>
      <t xml:space="preserve"> 30000,00- МО "Вохтомское" (2023г);</t>
    </r>
    <r>
      <rPr>
        <sz val="10"/>
        <color theme="1"/>
        <rFont val="Times New Roman"/>
        <family val="1"/>
        <charset val="204"/>
      </rPr>
      <t xml:space="preserve"> 100000,00- МО "Коношское" (2023г) </t>
    </r>
    <r>
      <rPr>
        <sz val="10"/>
        <rFont val="Times New Roman"/>
        <family val="1"/>
        <charset val="204"/>
      </rPr>
      <t xml:space="preserve">         </t>
    </r>
    <r>
      <rPr>
        <sz val="10"/>
        <color rgb="FFFF0000"/>
        <rFont val="Times New Roman"/>
        <family val="1"/>
        <charset val="204"/>
      </rPr>
      <t xml:space="preserve">                                                                </t>
    </r>
    <r>
      <rPr>
        <sz val="10"/>
        <rFont val="Times New Roman"/>
        <family val="1"/>
        <charset val="204"/>
      </rPr>
      <t>- софинансирование расходов МО "Коношское"на проведение фестиваля "Пикник" 2024 и 2025 и 2026 по 10000,00</t>
    </r>
  </si>
  <si>
    <t xml:space="preserve">ПРИЛОЖЕНИЕ № 2 
к постановлению администрации 
МО «Коношский муниципальный район» 
от 14 ноября 2023 г. № 825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</si>
</sst>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4" fontId="1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7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wrapText="1"/>
    </xf>
    <xf numFmtId="0" fontId="6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abSelected="1" workbookViewId="0">
      <selection activeCell="A5" sqref="A5:I5"/>
    </sheetView>
  </sheetViews>
  <sheetFormatPr defaultRowHeight="12.75" x14ac:dyDescent="0.2"/>
  <cols>
    <col min="1" max="1" width="4.7109375" style="1" customWidth="1"/>
    <col min="2" max="2" width="25.7109375" style="1" customWidth="1"/>
    <col min="3" max="3" width="34.5703125" style="1" customWidth="1"/>
    <col min="4" max="4" width="14.5703125" style="1" customWidth="1"/>
    <col min="5" max="5" width="13.140625" style="1" customWidth="1"/>
    <col min="6" max="6" width="11.5703125" style="1" customWidth="1"/>
    <col min="7" max="7" width="12.28515625" style="1" customWidth="1"/>
    <col min="8" max="8" width="11.7109375" style="1" customWidth="1"/>
    <col min="9" max="9" width="12.140625" style="1" customWidth="1"/>
    <col min="10" max="10" width="11.42578125" style="1" bestFit="1" customWidth="1"/>
    <col min="11" max="11" width="11.28515625" style="1" bestFit="1" customWidth="1"/>
    <col min="12" max="16384" width="9.140625" style="1"/>
  </cols>
  <sheetData>
    <row r="1" spans="1:12" ht="55.5" customHeight="1" x14ac:dyDescent="0.2">
      <c r="F1" s="8"/>
      <c r="G1" s="77" t="s">
        <v>55</v>
      </c>
      <c r="H1" s="78"/>
      <c r="I1" s="78"/>
    </row>
    <row r="2" spans="1:12" x14ac:dyDescent="0.2">
      <c r="A2" s="8"/>
      <c r="B2" s="8"/>
      <c r="C2" s="8"/>
      <c r="D2" s="8"/>
      <c r="E2" s="8"/>
      <c r="F2" s="8"/>
      <c r="G2" s="8"/>
      <c r="H2" s="8"/>
      <c r="I2" s="8"/>
    </row>
    <row r="3" spans="1:12" ht="70.5" customHeight="1" x14ac:dyDescent="0.2">
      <c r="A3" s="8"/>
      <c r="B3" s="8"/>
      <c r="C3" s="8"/>
      <c r="D3" s="8"/>
      <c r="E3" s="8"/>
      <c r="F3" s="77" t="s">
        <v>33</v>
      </c>
      <c r="G3" s="77"/>
      <c r="H3" s="77"/>
      <c r="I3" s="77"/>
    </row>
    <row r="4" spans="1:12" x14ac:dyDescent="0.2">
      <c r="A4" s="8"/>
      <c r="B4" s="8"/>
      <c r="C4" s="8"/>
      <c r="D4" s="8"/>
      <c r="E4" s="8"/>
      <c r="F4" s="8"/>
      <c r="G4" s="8"/>
      <c r="H4" s="8"/>
      <c r="I4" s="8"/>
    </row>
    <row r="5" spans="1:12" ht="39.75" customHeight="1" x14ac:dyDescent="0.2">
      <c r="A5" s="79" t="s">
        <v>34</v>
      </c>
      <c r="B5" s="80"/>
      <c r="C5" s="80"/>
      <c r="D5" s="80"/>
      <c r="E5" s="80"/>
      <c r="F5" s="80"/>
      <c r="G5" s="80"/>
      <c r="H5" s="80"/>
      <c r="I5" s="80"/>
    </row>
    <row r="7" spans="1:12" ht="18.75" customHeight="1" x14ac:dyDescent="0.2">
      <c r="A7" s="68" t="s">
        <v>19</v>
      </c>
      <c r="B7" s="68" t="s">
        <v>0</v>
      </c>
      <c r="C7" s="68" t="s">
        <v>1</v>
      </c>
      <c r="D7" s="68" t="s">
        <v>2</v>
      </c>
      <c r="E7" s="72" t="s">
        <v>28</v>
      </c>
      <c r="F7" s="73"/>
      <c r="G7" s="73"/>
      <c r="H7" s="73"/>
      <c r="I7" s="73"/>
      <c r="J7" s="74"/>
    </row>
    <row r="8" spans="1:12" ht="12.75" customHeight="1" x14ac:dyDescent="0.2">
      <c r="A8" s="68"/>
      <c r="B8" s="68"/>
      <c r="C8" s="68"/>
      <c r="D8" s="68"/>
      <c r="E8" s="68" t="s">
        <v>3</v>
      </c>
      <c r="F8" s="72" t="s">
        <v>4</v>
      </c>
      <c r="G8" s="73"/>
      <c r="H8" s="73"/>
      <c r="I8" s="73"/>
      <c r="J8" s="74"/>
    </row>
    <row r="9" spans="1:12" x14ac:dyDescent="0.2">
      <c r="A9" s="68"/>
      <c r="B9" s="68"/>
      <c r="C9" s="68"/>
      <c r="D9" s="68"/>
      <c r="E9" s="68"/>
      <c r="F9" s="2">
        <v>2022</v>
      </c>
      <c r="G9" s="2">
        <v>2023</v>
      </c>
      <c r="H9" s="28">
        <v>2024</v>
      </c>
      <c r="I9" s="2">
        <v>2025</v>
      </c>
      <c r="J9" s="14">
        <v>2026</v>
      </c>
    </row>
    <row r="10" spans="1:12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8">
        <v>8</v>
      </c>
      <c r="I10" s="2">
        <v>9</v>
      </c>
      <c r="J10" s="14">
        <v>10</v>
      </c>
    </row>
    <row r="11" spans="1:12" x14ac:dyDescent="0.2">
      <c r="A11" s="68" t="s">
        <v>29</v>
      </c>
      <c r="B11" s="68"/>
      <c r="C11" s="68"/>
      <c r="D11" s="68"/>
      <c r="E11" s="68"/>
      <c r="F11" s="68"/>
      <c r="G11" s="68"/>
      <c r="H11" s="68"/>
      <c r="I11" s="68"/>
      <c r="J11" s="75"/>
    </row>
    <row r="12" spans="1:12" x14ac:dyDescent="0.2">
      <c r="A12" s="68"/>
      <c r="B12" s="68"/>
      <c r="C12" s="68"/>
      <c r="D12" s="68"/>
      <c r="E12" s="68"/>
      <c r="F12" s="68"/>
      <c r="G12" s="68"/>
      <c r="H12" s="68"/>
      <c r="I12" s="68"/>
      <c r="J12" s="76"/>
    </row>
    <row r="13" spans="1:12" ht="39.75" customHeight="1" x14ac:dyDescent="0.2">
      <c r="A13" s="68">
        <v>1</v>
      </c>
      <c r="B13" s="71" t="s">
        <v>20</v>
      </c>
      <c r="C13" s="71" t="s">
        <v>21</v>
      </c>
      <c r="D13" s="3" t="s">
        <v>31</v>
      </c>
      <c r="E13" s="6">
        <f t="shared" ref="E13:E56" si="0">F13+G13+H13+I13+J13</f>
        <v>1249725</v>
      </c>
      <c r="F13" s="6">
        <f>F14+F15+F16</f>
        <v>416575</v>
      </c>
      <c r="G13" s="6">
        <f t="shared" ref="G13:I13" si="1">G14+G15+G16</f>
        <v>416575</v>
      </c>
      <c r="H13" s="29">
        <f t="shared" si="1"/>
        <v>416575</v>
      </c>
      <c r="I13" s="6">
        <f t="shared" si="1"/>
        <v>0</v>
      </c>
      <c r="J13" s="15">
        <f>J16+J15+J14</f>
        <v>0</v>
      </c>
      <c r="K13" s="69"/>
      <c r="L13" s="70"/>
    </row>
    <row r="14" spans="1:12" ht="25.5" x14ac:dyDescent="0.2">
      <c r="A14" s="68"/>
      <c r="B14" s="71"/>
      <c r="C14" s="71"/>
      <c r="D14" s="3" t="s">
        <v>5</v>
      </c>
      <c r="E14" s="5">
        <f t="shared" si="0"/>
        <v>1249725</v>
      </c>
      <c r="F14" s="5">
        <v>416575</v>
      </c>
      <c r="G14" s="5">
        <v>416575</v>
      </c>
      <c r="H14" s="5">
        <v>416575</v>
      </c>
      <c r="I14" s="5">
        <v>0</v>
      </c>
      <c r="J14" s="15">
        <v>0</v>
      </c>
    </row>
    <row r="15" spans="1:12" ht="25.5" x14ac:dyDescent="0.2">
      <c r="A15" s="68"/>
      <c r="B15" s="71"/>
      <c r="C15" s="71"/>
      <c r="D15" s="3" t="s">
        <v>6</v>
      </c>
      <c r="E15" s="5">
        <f t="shared" si="0"/>
        <v>0</v>
      </c>
      <c r="F15" s="5">
        <v>0</v>
      </c>
      <c r="G15" s="5">
        <v>0</v>
      </c>
      <c r="H15" s="5">
        <v>0</v>
      </c>
      <c r="I15" s="5">
        <v>0</v>
      </c>
      <c r="J15" s="15">
        <v>0</v>
      </c>
    </row>
    <row r="16" spans="1:12" ht="25.5" x14ac:dyDescent="0.2">
      <c r="A16" s="68"/>
      <c r="B16" s="71"/>
      <c r="C16" s="71"/>
      <c r="D16" s="3" t="s">
        <v>7</v>
      </c>
      <c r="E16" s="5">
        <f t="shared" si="0"/>
        <v>0</v>
      </c>
      <c r="F16" s="5">
        <v>0</v>
      </c>
      <c r="G16" s="5">
        <v>0</v>
      </c>
      <c r="H16" s="5">
        <v>0</v>
      </c>
      <c r="I16" s="5">
        <v>0</v>
      </c>
      <c r="J16" s="15">
        <v>0</v>
      </c>
    </row>
    <row r="17" spans="1:20" ht="38.25" x14ac:dyDescent="0.2">
      <c r="A17" s="68">
        <v>2</v>
      </c>
      <c r="B17" s="71" t="s">
        <v>22</v>
      </c>
      <c r="C17" s="71" t="s">
        <v>23</v>
      </c>
      <c r="D17" s="3" t="s">
        <v>32</v>
      </c>
      <c r="E17" s="6">
        <f t="shared" si="0"/>
        <v>1665000</v>
      </c>
      <c r="F17" s="6">
        <f>F18+F19+F20</f>
        <v>0</v>
      </c>
      <c r="G17" s="6">
        <f t="shared" ref="G17:H17" si="2">G18+G19+G20</f>
        <v>0</v>
      </c>
      <c r="H17" s="29">
        <f t="shared" si="2"/>
        <v>555000</v>
      </c>
      <c r="I17" s="6">
        <f>I18+I19+I20</f>
        <v>555000</v>
      </c>
      <c r="J17" s="24">
        <f>J20+J19+J18</f>
        <v>555000</v>
      </c>
      <c r="K17" s="69"/>
      <c r="L17" s="70"/>
    </row>
    <row r="18" spans="1:20" ht="25.5" x14ac:dyDescent="0.2">
      <c r="A18" s="68"/>
      <c r="B18" s="71"/>
      <c r="C18" s="71"/>
      <c r="D18" s="3" t="s">
        <v>5</v>
      </c>
      <c r="E18" s="5">
        <f t="shared" si="0"/>
        <v>1665000</v>
      </c>
      <c r="F18" s="5">
        <v>0</v>
      </c>
      <c r="G18" s="5">
        <v>0</v>
      </c>
      <c r="H18" s="5">
        <v>555000</v>
      </c>
      <c r="I18" s="5">
        <v>555000</v>
      </c>
      <c r="J18" s="25">
        <v>555000</v>
      </c>
    </row>
    <row r="19" spans="1:20" ht="25.5" x14ac:dyDescent="0.2">
      <c r="A19" s="68"/>
      <c r="B19" s="71"/>
      <c r="C19" s="71"/>
      <c r="D19" s="3" t="s">
        <v>6</v>
      </c>
      <c r="E19" s="5">
        <f t="shared" si="0"/>
        <v>0</v>
      </c>
      <c r="F19" s="5">
        <v>0</v>
      </c>
      <c r="G19" s="5">
        <v>0</v>
      </c>
      <c r="H19" s="5">
        <v>0</v>
      </c>
      <c r="I19" s="5">
        <v>0</v>
      </c>
      <c r="J19" s="25">
        <v>0</v>
      </c>
      <c r="K19" s="38"/>
      <c r="L19" s="42"/>
      <c r="M19" s="42"/>
      <c r="N19" s="42"/>
      <c r="O19" s="42"/>
    </row>
    <row r="20" spans="1:20" ht="25.5" x14ac:dyDescent="0.2">
      <c r="A20" s="68"/>
      <c r="B20" s="71"/>
      <c r="C20" s="71"/>
      <c r="D20" s="3" t="s">
        <v>7</v>
      </c>
      <c r="E20" s="5">
        <f t="shared" si="0"/>
        <v>0</v>
      </c>
      <c r="F20" s="5">
        <v>0</v>
      </c>
      <c r="G20" s="5">
        <v>0</v>
      </c>
      <c r="H20" s="5">
        <v>0</v>
      </c>
      <c r="I20" s="5">
        <v>0</v>
      </c>
      <c r="J20" s="25">
        <v>0</v>
      </c>
      <c r="K20" s="38"/>
      <c r="L20" s="42"/>
      <c r="M20" s="42"/>
      <c r="N20" s="42"/>
      <c r="O20" s="42"/>
    </row>
    <row r="21" spans="1:20" ht="39.75" customHeight="1" x14ac:dyDescent="0.2">
      <c r="A21" s="68">
        <v>3</v>
      </c>
      <c r="B21" s="71" t="s">
        <v>24</v>
      </c>
      <c r="C21" s="71" t="s">
        <v>8</v>
      </c>
      <c r="D21" s="3" t="s">
        <v>32</v>
      </c>
      <c r="E21" s="6">
        <f t="shared" si="0"/>
        <v>144000</v>
      </c>
      <c r="F21" s="6">
        <f>F22+F23+F24</f>
        <v>54000</v>
      </c>
      <c r="G21" s="6">
        <f t="shared" ref="G21:I21" si="3">G22+G23+G24</f>
        <v>0</v>
      </c>
      <c r="H21" s="29">
        <f>H24+H23+H22</f>
        <v>30000</v>
      </c>
      <c r="I21" s="6">
        <f t="shared" si="3"/>
        <v>30000</v>
      </c>
      <c r="J21" s="24">
        <f>J24+J23+J22</f>
        <v>30000</v>
      </c>
      <c r="K21" s="38"/>
      <c r="L21" s="42"/>
      <c r="M21" s="42"/>
      <c r="N21" s="42"/>
      <c r="O21" s="42"/>
    </row>
    <row r="22" spans="1:20" ht="25.5" x14ac:dyDescent="0.2">
      <c r="A22" s="68"/>
      <c r="B22" s="71"/>
      <c r="C22" s="71"/>
      <c r="D22" s="3" t="s">
        <v>5</v>
      </c>
      <c r="E22" s="5">
        <f t="shared" si="0"/>
        <v>144000</v>
      </c>
      <c r="F22" s="5">
        <v>54000</v>
      </c>
      <c r="G22" s="5">
        <v>0</v>
      </c>
      <c r="H22" s="30">
        <v>30000</v>
      </c>
      <c r="I22" s="5">
        <v>30000</v>
      </c>
      <c r="J22" s="25">
        <v>30000</v>
      </c>
      <c r="K22" s="38"/>
      <c r="L22" s="42"/>
      <c r="M22" s="42"/>
      <c r="N22" s="42"/>
      <c r="O22" s="42"/>
    </row>
    <row r="23" spans="1:20" ht="25.5" x14ac:dyDescent="0.2">
      <c r="A23" s="68"/>
      <c r="B23" s="71"/>
      <c r="C23" s="71"/>
      <c r="D23" s="3" t="s">
        <v>6</v>
      </c>
      <c r="E23" s="5">
        <f t="shared" si="0"/>
        <v>0</v>
      </c>
      <c r="F23" s="5">
        <v>0</v>
      </c>
      <c r="G23" s="5">
        <v>0</v>
      </c>
      <c r="H23" s="5">
        <v>0</v>
      </c>
      <c r="I23" s="5">
        <v>0</v>
      </c>
      <c r="J23" s="25">
        <v>0</v>
      </c>
      <c r="K23" s="38"/>
      <c r="L23" s="42"/>
      <c r="M23" s="42"/>
      <c r="N23" s="42"/>
      <c r="O23" s="42"/>
    </row>
    <row r="24" spans="1:20" ht="25.5" x14ac:dyDescent="0.2">
      <c r="A24" s="68"/>
      <c r="B24" s="71"/>
      <c r="C24" s="71"/>
      <c r="D24" s="3" t="s">
        <v>7</v>
      </c>
      <c r="E24" s="5">
        <f t="shared" si="0"/>
        <v>0</v>
      </c>
      <c r="F24" s="5">
        <v>0</v>
      </c>
      <c r="G24" s="5">
        <v>0</v>
      </c>
      <c r="H24" s="5">
        <v>0</v>
      </c>
      <c r="I24" s="5">
        <v>0</v>
      </c>
      <c r="J24" s="25">
        <v>0</v>
      </c>
    </row>
    <row r="25" spans="1:20" ht="75.75" customHeight="1" x14ac:dyDescent="0.2">
      <c r="A25" s="68">
        <v>4</v>
      </c>
      <c r="B25" s="71" t="s">
        <v>9</v>
      </c>
      <c r="C25" s="71" t="s">
        <v>43</v>
      </c>
      <c r="D25" s="3" t="s">
        <v>32</v>
      </c>
      <c r="E25" s="6">
        <f t="shared" si="0"/>
        <v>128000</v>
      </c>
      <c r="F25" s="6">
        <f>F26+F27+F28</f>
        <v>8000</v>
      </c>
      <c r="G25" s="6">
        <f t="shared" ref="G25" si="4">G26+G27+G28</f>
        <v>0</v>
      </c>
      <c r="H25" s="29">
        <f>H28+H27+H26</f>
        <v>40000</v>
      </c>
      <c r="I25" s="5">
        <f>I26+I27+I28</f>
        <v>40000</v>
      </c>
      <c r="J25" s="25">
        <f>J28+J27+J26</f>
        <v>40000</v>
      </c>
      <c r="K25" s="38"/>
      <c r="L25" s="42"/>
      <c r="M25" s="42"/>
      <c r="N25" s="42"/>
      <c r="O25" s="42"/>
      <c r="P25" s="86"/>
      <c r="Q25" s="86"/>
      <c r="R25" s="86"/>
      <c r="S25" s="86"/>
      <c r="T25" s="86"/>
    </row>
    <row r="26" spans="1:20" ht="25.5" customHeight="1" x14ac:dyDescent="0.2">
      <c r="A26" s="68"/>
      <c r="B26" s="71"/>
      <c r="C26" s="71"/>
      <c r="D26" s="3" t="s">
        <v>5</v>
      </c>
      <c r="E26" s="5">
        <f t="shared" si="0"/>
        <v>128000</v>
      </c>
      <c r="F26" s="5">
        <v>8000</v>
      </c>
      <c r="G26" s="5">
        <v>0</v>
      </c>
      <c r="H26" s="30">
        <v>40000</v>
      </c>
      <c r="I26" s="5">
        <v>40000</v>
      </c>
      <c r="J26" s="25">
        <v>40000</v>
      </c>
      <c r="P26" s="87"/>
      <c r="Q26" s="87"/>
      <c r="R26" s="87"/>
      <c r="S26" s="87"/>
      <c r="T26" s="87"/>
    </row>
    <row r="27" spans="1:20" ht="25.5" x14ac:dyDescent="0.2">
      <c r="A27" s="68"/>
      <c r="B27" s="71"/>
      <c r="C27" s="71"/>
      <c r="D27" s="3" t="s">
        <v>6</v>
      </c>
      <c r="E27" s="5">
        <f t="shared" si="0"/>
        <v>0</v>
      </c>
      <c r="F27" s="5">
        <v>0</v>
      </c>
      <c r="G27" s="5">
        <v>0</v>
      </c>
      <c r="H27" s="5">
        <v>0</v>
      </c>
      <c r="I27" s="5">
        <v>0</v>
      </c>
      <c r="J27" s="25">
        <v>0</v>
      </c>
      <c r="P27" s="17"/>
      <c r="Q27" s="17"/>
      <c r="R27" s="17"/>
      <c r="S27" s="17"/>
      <c r="T27" s="17"/>
    </row>
    <row r="28" spans="1:20" ht="25.5" x14ac:dyDescent="0.2">
      <c r="A28" s="68"/>
      <c r="B28" s="71"/>
      <c r="C28" s="71"/>
      <c r="D28" s="3" t="s">
        <v>7</v>
      </c>
      <c r="E28" s="5">
        <f t="shared" si="0"/>
        <v>0</v>
      </c>
      <c r="F28" s="5">
        <v>0</v>
      </c>
      <c r="G28" s="5">
        <v>0</v>
      </c>
      <c r="H28" s="5">
        <v>0</v>
      </c>
      <c r="I28" s="5">
        <v>0</v>
      </c>
      <c r="J28" s="25">
        <v>0</v>
      </c>
      <c r="P28" s="17"/>
      <c r="Q28" s="17"/>
      <c r="R28" s="17"/>
      <c r="S28" s="17"/>
      <c r="T28" s="17"/>
    </row>
    <row r="29" spans="1:20" ht="38.25" customHeight="1" x14ac:dyDescent="0.2">
      <c r="A29" s="68">
        <v>5</v>
      </c>
      <c r="B29" s="59" t="s">
        <v>47</v>
      </c>
      <c r="C29" s="88" t="s">
        <v>48</v>
      </c>
      <c r="D29" s="3" t="s">
        <v>32</v>
      </c>
      <c r="E29" s="6">
        <f t="shared" si="0"/>
        <v>88492.2</v>
      </c>
      <c r="F29" s="6">
        <f>F30+F31+F32</f>
        <v>28492.2</v>
      </c>
      <c r="G29" s="6">
        <f t="shared" ref="G29:I29" si="5">G30+G31+G32</f>
        <v>0</v>
      </c>
      <c r="H29" s="31">
        <f>H32+H31+H30</f>
        <v>20000</v>
      </c>
      <c r="I29" s="6">
        <f t="shared" si="5"/>
        <v>20000</v>
      </c>
      <c r="J29" s="25">
        <f>J32+J31+J30</f>
        <v>20000</v>
      </c>
      <c r="K29" s="69"/>
      <c r="L29" s="90"/>
      <c r="M29" s="90"/>
    </row>
    <row r="30" spans="1:20" ht="25.5" x14ac:dyDescent="0.2">
      <c r="A30" s="68"/>
      <c r="B30" s="59"/>
      <c r="C30" s="59"/>
      <c r="D30" s="3" t="s">
        <v>10</v>
      </c>
      <c r="E30" s="5">
        <f t="shared" si="0"/>
        <v>88492.2</v>
      </c>
      <c r="F30" s="5">
        <f>30000-1507.8</f>
        <v>28492.2</v>
      </c>
      <c r="G30" s="5">
        <v>0</v>
      </c>
      <c r="H30" s="32">
        <v>20000</v>
      </c>
      <c r="I30" s="5">
        <v>20000</v>
      </c>
      <c r="J30" s="25">
        <v>20000</v>
      </c>
    </row>
    <row r="31" spans="1:20" ht="25.5" x14ac:dyDescent="0.2">
      <c r="A31" s="68"/>
      <c r="B31" s="59"/>
      <c r="C31" s="59"/>
      <c r="D31" s="3" t="s">
        <v>6</v>
      </c>
      <c r="E31" s="5">
        <f t="shared" si="0"/>
        <v>0</v>
      </c>
      <c r="F31" s="5">
        <v>0</v>
      </c>
      <c r="G31" s="5">
        <v>0</v>
      </c>
      <c r="H31" s="30">
        <v>0</v>
      </c>
      <c r="I31" s="5">
        <v>0</v>
      </c>
      <c r="J31" s="25">
        <v>0</v>
      </c>
    </row>
    <row r="32" spans="1:20" ht="25.5" x14ac:dyDescent="0.2">
      <c r="A32" s="68"/>
      <c r="B32" s="59"/>
      <c r="C32" s="59"/>
      <c r="D32" s="3" t="s">
        <v>7</v>
      </c>
      <c r="E32" s="5">
        <f t="shared" si="0"/>
        <v>0</v>
      </c>
      <c r="F32" s="5">
        <v>0</v>
      </c>
      <c r="G32" s="5">
        <v>0</v>
      </c>
      <c r="H32" s="30">
        <v>0</v>
      </c>
      <c r="I32" s="5">
        <v>0</v>
      </c>
      <c r="J32" s="25">
        <v>0</v>
      </c>
    </row>
    <row r="33" spans="1:15" ht="39.75" customHeight="1" x14ac:dyDescent="0.2">
      <c r="A33" s="68">
        <v>6</v>
      </c>
      <c r="B33" s="59" t="s">
        <v>11</v>
      </c>
      <c r="C33" s="89" t="s">
        <v>53</v>
      </c>
      <c r="D33" s="3" t="s">
        <v>32</v>
      </c>
      <c r="E33" s="6">
        <f t="shared" si="0"/>
        <v>1101757</v>
      </c>
      <c r="F33" s="6">
        <f>F34+F35+F36</f>
        <v>5000</v>
      </c>
      <c r="G33" s="6">
        <f>G34+G35+G36</f>
        <v>346757</v>
      </c>
      <c r="H33" s="31">
        <f>H36+H35+H34</f>
        <v>250000</v>
      </c>
      <c r="I33" s="19">
        <f>I36+I35+I34</f>
        <v>250000</v>
      </c>
      <c r="J33" s="26">
        <f>J36+J35+J34</f>
        <v>250000</v>
      </c>
      <c r="K33" s="40"/>
      <c r="L33" s="41"/>
      <c r="M33" s="41"/>
      <c r="N33" s="41"/>
    </row>
    <row r="34" spans="1:15" ht="25.5" x14ac:dyDescent="0.2">
      <c r="A34" s="68"/>
      <c r="B34" s="59"/>
      <c r="C34" s="89"/>
      <c r="D34" s="3" t="s">
        <v>5</v>
      </c>
      <c r="E34" s="5">
        <f t="shared" si="0"/>
        <v>1101757</v>
      </c>
      <c r="F34" s="5">
        <v>5000</v>
      </c>
      <c r="G34" s="5">
        <f>200000+120557+100000-53000-20800</f>
        <v>346757</v>
      </c>
      <c r="H34" s="32">
        <v>250000</v>
      </c>
      <c r="I34" s="20">
        <v>250000</v>
      </c>
      <c r="J34" s="26">
        <v>250000</v>
      </c>
    </row>
    <row r="35" spans="1:15" ht="25.5" x14ac:dyDescent="0.2">
      <c r="A35" s="68"/>
      <c r="B35" s="59"/>
      <c r="C35" s="89"/>
      <c r="D35" s="3" t="s">
        <v>6</v>
      </c>
      <c r="E35" s="5">
        <f t="shared" si="0"/>
        <v>0</v>
      </c>
      <c r="F35" s="5">
        <v>0</v>
      </c>
      <c r="G35" s="5">
        <v>0</v>
      </c>
      <c r="H35" s="30">
        <v>0</v>
      </c>
      <c r="I35" s="5">
        <v>0</v>
      </c>
      <c r="J35" s="25">
        <v>0</v>
      </c>
    </row>
    <row r="36" spans="1:15" ht="144" customHeight="1" x14ac:dyDescent="0.2">
      <c r="A36" s="68"/>
      <c r="B36" s="59"/>
      <c r="C36" s="89"/>
      <c r="D36" s="3" t="s">
        <v>7</v>
      </c>
      <c r="E36" s="5">
        <f t="shared" si="0"/>
        <v>0</v>
      </c>
      <c r="F36" s="5">
        <v>0</v>
      </c>
      <c r="G36" s="5">
        <v>0</v>
      </c>
      <c r="H36" s="30">
        <v>0</v>
      </c>
      <c r="I36" s="5">
        <v>0</v>
      </c>
      <c r="J36" s="25">
        <v>0</v>
      </c>
    </row>
    <row r="37" spans="1:15" ht="48.75" customHeight="1" x14ac:dyDescent="0.2">
      <c r="A37" s="68">
        <v>7</v>
      </c>
      <c r="B37" s="59" t="s">
        <v>12</v>
      </c>
      <c r="C37" s="71" t="s">
        <v>49</v>
      </c>
      <c r="D37" s="3" t="s">
        <v>32</v>
      </c>
      <c r="E37" s="6">
        <f t="shared" si="0"/>
        <v>130000</v>
      </c>
      <c r="F37" s="6">
        <f>F38+F39+F40</f>
        <v>40000</v>
      </c>
      <c r="G37" s="6">
        <f t="shared" ref="G37" si="6">G38+G39+G40</f>
        <v>0</v>
      </c>
      <c r="H37" s="29">
        <f>H40+H39+H38</f>
        <v>30000</v>
      </c>
      <c r="I37" s="6">
        <f>I40+I39+I38</f>
        <v>30000</v>
      </c>
      <c r="J37" s="25">
        <f>J40+J39+J38</f>
        <v>30000</v>
      </c>
      <c r="K37" s="38"/>
      <c r="L37" s="42"/>
      <c r="M37" s="42"/>
      <c r="N37" s="42"/>
      <c r="O37" s="42"/>
    </row>
    <row r="38" spans="1:15" ht="25.5" x14ac:dyDescent="0.2">
      <c r="A38" s="68"/>
      <c r="B38" s="59"/>
      <c r="C38" s="71"/>
      <c r="D38" s="3" t="s">
        <v>5</v>
      </c>
      <c r="E38" s="5">
        <f t="shared" si="0"/>
        <v>130000</v>
      </c>
      <c r="F38" s="5">
        <v>40000</v>
      </c>
      <c r="G38" s="5">
        <v>0</v>
      </c>
      <c r="H38" s="30">
        <v>30000</v>
      </c>
      <c r="I38" s="5">
        <v>30000</v>
      </c>
      <c r="J38" s="25">
        <v>30000</v>
      </c>
      <c r="K38" s="38"/>
      <c r="L38" s="42"/>
      <c r="M38" s="42"/>
      <c r="N38" s="42"/>
      <c r="O38" s="42"/>
    </row>
    <row r="39" spans="1:15" ht="25.5" x14ac:dyDescent="0.2">
      <c r="A39" s="68"/>
      <c r="B39" s="59"/>
      <c r="C39" s="71"/>
      <c r="D39" s="3" t="s">
        <v>6</v>
      </c>
      <c r="E39" s="5">
        <f t="shared" si="0"/>
        <v>0</v>
      </c>
      <c r="F39" s="5">
        <v>0</v>
      </c>
      <c r="G39" s="5">
        <v>0</v>
      </c>
      <c r="H39" s="5">
        <v>0</v>
      </c>
      <c r="I39" s="5">
        <v>0</v>
      </c>
      <c r="J39" s="27">
        <v>0</v>
      </c>
    </row>
    <row r="40" spans="1:15" ht="25.5" x14ac:dyDescent="0.2">
      <c r="A40" s="68"/>
      <c r="B40" s="59"/>
      <c r="C40" s="71"/>
      <c r="D40" s="3" t="s">
        <v>7</v>
      </c>
      <c r="E40" s="5">
        <f t="shared" si="0"/>
        <v>0</v>
      </c>
      <c r="F40" s="5">
        <v>0</v>
      </c>
      <c r="G40" s="5">
        <v>0</v>
      </c>
      <c r="H40" s="5">
        <v>0</v>
      </c>
      <c r="I40" s="5">
        <v>0</v>
      </c>
      <c r="J40" s="27">
        <v>0</v>
      </c>
    </row>
    <row r="41" spans="1:15" ht="38.25" x14ac:dyDescent="0.2">
      <c r="A41" s="52">
        <v>8</v>
      </c>
      <c r="B41" s="35" t="s">
        <v>36</v>
      </c>
      <c r="C41" s="55" t="s">
        <v>37</v>
      </c>
      <c r="D41" s="9" t="s">
        <v>32</v>
      </c>
      <c r="E41" s="6">
        <f t="shared" si="0"/>
        <v>1507.8</v>
      </c>
      <c r="F41" s="6">
        <f t="shared" ref="F41:I41" si="7">F42+F43+F44</f>
        <v>1507.8</v>
      </c>
      <c r="G41" s="6">
        <f t="shared" si="7"/>
        <v>0</v>
      </c>
      <c r="H41" s="6">
        <f t="shared" si="7"/>
        <v>0</v>
      </c>
      <c r="I41" s="6">
        <f t="shared" si="7"/>
        <v>0</v>
      </c>
      <c r="J41" s="25">
        <f>J44+J43+J42</f>
        <v>0</v>
      </c>
    </row>
    <row r="42" spans="1:15" ht="25.5" x14ac:dyDescent="0.2">
      <c r="A42" s="53"/>
      <c r="B42" s="36"/>
      <c r="C42" s="56"/>
      <c r="D42" s="9" t="s">
        <v>5</v>
      </c>
      <c r="E42" s="5">
        <f t="shared" si="0"/>
        <v>1507.8</v>
      </c>
      <c r="F42" s="5">
        <v>1507.8</v>
      </c>
      <c r="G42" s="5">
        <v>0</v>
      </c>
      <c r="H42" s="5">
        <v>0</v>
      </c>
      <c r="I42" s="5">
        <v>0</v>
      </c>
      <c r="J42" s="25">
        <v>0</v>
      </c>
    </row>
    <row r="43" spans="1:15" ht="25.5" x14ac:dyDescent="0.2">
      <c r="A43" s="53"/>
      <c r="B43" s="36"/>
      <c r="C43" s="56"/>
      <c r="D43" s="9" t="s">
        <v>6</v>
      </c>
      <c r="E43" s="5">
        <f t="shared" si="0"/>
        <v>0</v>
      </c>
      <c r="F43" s="5">
        <v>0</v>
      </c>
      <c r="G43" s="5">
        <v>0</v>
      </c>
      <c r="H43" s="5">
        <v>0</v>
      </c>
      <c r="I43" s="5">
        <v>0</v>
      </c>
      <c r="J43" s="25">
        <v>0</v>
      </c>
    </row>
    <row r="44" spans="1:15" ht="25.5" x14ac:dyDescent="0.2">
      <c r="A44" s="54"/>
      <c r="B44" s="37"/>
      <c r="C44" s="58"/>
      <c r="D44" s="12" t="s">
        <v>7</v>
      </c>
      <c r="E44" s="5">
        <f t="shared" si="0"/>
        <v>0</v>
      </c>
      <c r="F44" s="5">
        <v>0</v>
      </c>
      <c r="G44" s="5">
        <v>0</v>
      </c>
      <c r="H44" s="5">
        <v>0</v>
      </c>
      <c r="I44" s="5">
        <v>0</v>
      </c>
      <c r="J44" s="25">
        <v>0</v>
      </c>
    </row>
    <row r="45" spans="1:15" ht="38.25" x14ac:dyDescent="0.2">
      <c r="A45" s="52">
        <v>9</v>
      </c>
      <c r="B45" s="35" t="s">
        <v>41</v>
      </c>
      <c r="C45" s="55" t="s">
        <v>42</v>
      </c>
      <c r="D45" s="11" t="s">
        <v>32</v>
      </c>
      <c r="E45" s="6">
        <f t="shared" si="0"/>
        <v>6522.5</v>
      </c>
      <c r="F45" s="6">
        <v>0</v>
      </c>
      <c r="G45" s="6">
        <f>G46</f>
        <v>6522.5</v>
      </c>
      <c r="H45" s="6">
        <v>0</v>
      </c>
      <c r="I45" s="6">
        <v>0</v>
      </c>
      <c r="J45" s="25">
        <v>0</v>
      </c>
    </row>
    <row r="46" spans="1:15" ht="25.5" x14ac:dyDescent="0.2">
      <c r="A46" s="53"/>
      <c r="B46" s="36"/>
      <c r="C46" s="56"/>
      <c r="D46" s="11" t="s">
        <v>5</v>
      </c>
      <c r="E46" s="5">
        <f t="shared" si="0"/>
        <v>6522.5</v>
      </c>
      <c r="F46" s="5">
        <v>0</v>
      </c>
      <c r="G46" s="5">
        <v>6522.5</v>
      </c>
      <c r="H46" s="5">
        <v>0</v>
      </c>
      <c r="I46" s="5">
        <v>0</v>
      </c>
      <c r="J46" s="25">
        <v>0</v>
      </c>
    </row>
    <row r="47" spans="1:15" ht="38.25" x14ac:dyDescent="0.2">
      <c r="A47" s="52">
        <v>10</v>
      </c>
      <c r="B47" s="35" t="s">
        <v>45</v>
      </c>
      <c r="C47" s="91" t="s">
        <v>46</v>
      </c>
      <c r="D47" s="12" t="s">
        <v>32</v>
      </c>
      <c r="E47" s="6">
        <f t="shared" si="0"/>
        <v>1028150</v>
      </c>
      <c r="F47" s="6">
        <f>F49+F48</f>
        <v>0</v>
      </c>
      <c r="G47" s="6">
        <f>G49+G48</f>
        <v>0</v>
      </c>
      <c r="H47" s="29">
        <f>H49+H48</f>
        <v>65000</v>
      </c>
      <c r="I47" s="6">
        <f>I49+I48</f>
        <v>481575</v>
      </c>
      <c r="J47" s="24">
        <f>J49+J48</f>
        <v>481575</v>
      </c>
      <c r="K47" s="38"/>
      <c r="L47" s="39"/>
      <c r="M47" s="39"/>
    </row>
    <row r="48" spans="1:15" ht="25.5" x14ac:dyDescent="0.2">
      <c r="A48" s="53"/>
      <c r="B48" s="36"/>
      <c r="C48" s="56"/>
      <c r="D48" s="12" t="s">
        <v>5</v>
      </c>
      <c r="E48" s="5">
        <f t="shared" si="0"/>
        <v>1028150</v>
      </c>
      <c r="F48" s="5">
        <v>0</v>
      </c>
      <c r="G48" s="5">
        <v>0</v>
      </c>
      <c r="H48" s="30">
        <v>65000</v>
      </c>
      <c r="I48" s="5">
        <v>481575</v>
      </c>
      <c r="J48" s="25">
        <v>481575</v>
      </c>
    </row>
    <row r="49" spans="1:13" ht="51.75" customHeight="1" x14ac:dyDescent="0.2">
      <c r="A49" s="54"/>
      <c r="B49" s="37"/>
      <c r="C49" s="58"/>
      <c r="D49" s="12" t="s">
        <v>7</v>
      </c>
      <c r="E49" s="5">
        <f t="shared" si="0"/>
        <v>0</v>
      </c>
      <c r="F49" s="5">
        <v>0</v>
      </c>
      <c r="G49" s="5">
        <v>0</v>
      </c>
      <c r="H49" s="30">
        <v>0</v>
      </c>
      <c r="I49" s="5">
        <v>0</v>
      </c>
      <c r="J49" s="25">
        <v>0</v>
      </c>
      <c r="K49" s="38"/>
      <c r="L49" s="39"/>
      <c r="M49" s="39"/>
    </row>
    <row r="50" spans="1:13" ht="45" customHeight="1" x14ac:dyDescent="0.2">
      <c r="A50" s="52">
        <v>11</v>
      </c>
      <c r="B50" s="35" t="s">
        <v>44</v>
      </c>
      <c r="C50" s="57" t="s">
        <v>50</v>
      </c>
      <c r="D50" s="18" t="s">
        <v>32</v>
      </c>
      <c r="E50" s="6">
        <f>F50+G50+H50+I50+J50</f>
        <v>30000</v>
      </c>
      <c r="F50" s="6">
        <f>F52+F51</f>
        <v>0</v>
      </c>
      <c r="G50" s="6">
        <f>G52+G51</f>
        <v>0</v>
      </c>
      <c r="H50" s="29">
        <f>H52+H51</f>
        <v>10000</v>
      </c>
      <c r="I50" s="6">
        <f>I52+I51</f>
        <v>10000</v>
      </c>
      <c r="J50" s="24">
        <f>J52+J51</f>
        <v>10000</v>
      </c>
      <c r="K50" s="21"/>
      <c r="L50" s="22"/>
      <c r="M50" s="22"/>
    </row>
    <row r="51" spans="1:13" ht="27.75" customHeight="1" x14ac:dyDescent="0.2">
      <c r="A51" s="53"/>
      <c r="B51" s="36"/>
      <c r="C51" s="56"/>
      <c r="D51" s="18" t="s">
        <v>5</v>
      </c>
      <c r="E51" s="5">
        <f>F51+G51+H51+I51+J51</f>
        <v>30000</v>
      </c>
      <c r="F51" s="5">
        <v>0</v>
      </c>
      <c r="G51" s="5">
        <v>0</v>
      </c>
      <c r="H51" s="30">
        <v>10000</v>
      </c>
      <c r="I51" s="5">
        <v>10000</v>
      </c>
      <c r="J51" s="25">
        <v>10000</v>
      </c>
      <c r="K51" s="21"/>
      <c r="L51" s="22"/>
      <c r="M51" s="22"/>
    </row>
    <row r="52" spans="1:13" ht="37.5" customHeight="1" x14ac:dyDescent="0.2">
      <c r="A52" s="54"/>
      <c r="B52" s="37"/>
      <c r="C52" s="58"/>
      <c r="D52" s="18" t="s">
        <v>7</v>
      </c>
      <c r="E52" s="5">
        <f>-F52+G52+H52+I52+J52</f>
        <v>0</v>
      </c>
      <c r="F52" s="5">
        <v>0</v>
      </c>
      <c r="G52" s="5">
        <v>0</v>
      </c>
      <c r="H52" s="30">
        <v>0</v>
      </c>
      <c r="I52" s="5">
        <v>0</v>
      </c>
      <c r="J52" s="25">
        <v>0</v>
      </c>
      <c r="K52" s="21"/>
      <c r="L52" s="22"/>
      <c r="M52" s="22"/>
    </row>
    <row r="53" spans="1:13" ht="37.5" customHeight="1" x14ac:dyDescent="0.2">
      <c r="A53" s="60">
        <v>12</v>
      </c>
      <c r="B53" s="35" t="s">
        <v>51</v>
      </c>
      <c r="C53" s="55" t="s">
        <v>52</v>
      </c>
      <c r="D53" s="18" t="s">
        <v>32</v>
      </c>
      <c r="E53" s="6">
        <f t="shared" ref="E53:J53" si="8">E55+E54</f>
        <v>150000</v>
      </c>
      <c r="F53" s="6">
        <f t="shared" si="8"/>
        <v>0</v>
      </c>
      <c r="G53" s="6">
        <f t="shared" si="8"/>
        <v>0</v>
      </c>
      <c r="H53" s="29">
        <f t="shared" si="8"/>
        <v>50000</v>
      </c>
      <c r="I53" s="6">
        <f t="shared" si="8"/>
        <v>50000</v>
      </c>
      <c r="J53" s="24">
        <f t="shared" si="8"/>
        <v>50000</v>
      </c>
      <c r="K53" s="21"/>
      <c r="L53" s="22"/>
      <c r="M53" s="22"/>
    </row>
    <row r="54" spans="1:13" ht="37.5" customHeight="1" x14ac:dyDescent="0.2">
      <c r="A54" s="85"/>
      <c r="B54" s="36"/>
      <c r="C54" s="56"/>
      <c r="D54" s="18" t="s">
        <v>5</v>
      </c>
      <c r="E54" s="5">
        <f>F54+G54+H54+I54+J54</f>
        <v>150000</v>
      </c>
      <c r="F54" s="5">
        <v>0</v>
      </c>
      <c r="G54" s="5">
        <v>0</v>
      </c>
      <c r="H54" s="30">
        <v>50000</v>
      </c>
      <c r="I54" s="5">
        <v>50000</v>
      </c>
      <c r="J54" s="25">
        <v>50000</v>
      </c>
      <c r="K54" s="21"/>
      <c r="L54" s="22"/>
      <c r="M54" s="22"/>
    </row>
    <row r="55" spans="1:13" ht="37.5" customHeight="1" x14ac:dyDescent="0.2">
      <c r="A55" s="85"/>
      <c r="B55" s="36"/>
      <c r="C55" s="58"/>
      <c r="D55" s="18" t="s">
        <v>7</v>
      </c>
      <c r="E55" s="5">
        <f>F55+G55+H55+I55+J55</f>
        <v>0</v>
      </c>
      <c r="F55" s="5">
        <v>0</v>
      </c>
      <c r="G55" s="5">
        <v>0</v>
      </c>
      <c r="H55" s="5">
        <v>0</v>
      </c>
      <c r="I55" s="5">
        <v>0</v>
      </c>
      <c r="J55" s="25">
        <v>0</v>
      </c>
      <c r="K55" s="21"/>
      <c r="L55" s="22"/>
      <c r="M55" s="22"/>
    </row>
    <row r="56" spans="1:13" ht="38.25" x14ac:dyDescent="0.2">
      <c r="A56" s="43" t="s">
        <v>25</v>
      </c>
      <c r="B56" s="44"/>
      <c r="C56" s="45"/>
      <c r="D56" s="3" t="s">
        <v>32</v>
      </c>
      <c r="E56" s="6">
        <f t="shared" si="0"/>
        <v>5723154.5</v>
      </c>
      <c r="F56" s="6">
        <f>F57+F58+F59</f>
        <v>553575</v>
      </c>
      <c r="G56" s="6">
        <f t="shared" ref="G56:I56" si="9">G57+G58+G59</f>
        <v>769854.5</v>
      </c>
      <c r="H56" s="6">
        <f t="shared" si="9"/>
        <v>1466575</v>
      </c>
      <c r="I56" s="6">
        <f t="shared" si="9"/>
        <v>1466575</v>
      </c>
      <c r="J56" s="24">
        <f>J59+J58+J57</f>
        <v>1466575</v>
      </c>
    </row>
    <row r="57" spans="1:13" ht="25.5" x14ac:dyDescent="0.2">
      <c r="A57" s="46"/>
      <c r="B57" s="47"/>
      <c r="C57" s="48"/>
      <c r="D57" s="3" t="s">
        <v>5</v>
      </c>
      <c r="E57" s="5">
        <f>F57+G57+H57+I57+J57</f>
        <v>5723154.5</v>
      </c>
      <c r="F57" s="5">
        <f>F14+F18+F22+F26+F30+F34+F38+F42+F46+F48+F51+F54</f>
        <v>553575</v>
      </c>
      <c r="G57" s="5">
        <f t="shared" ref="G57:J57" si="10">G14+G18+G22+G26+G30+G34+G38+G42+G46+G48+G51+G54</f>
        <v>769854.5</v>
      </c>
      <c r="H57" s="5">
        <f t="shared" si="10"/>
        <v>1466575</v>
      </c>
      <c r="I57" s="5">
        <f t="shared" si="10"/>
        <v>1466575</v>
      </c>
      <c r="J57" s="5">
        <f t="shared" si="10"/>
        <v>1466575</v>
      </c>
      <c r="K57" s="7"/>
    </row>
    <row r="58" spans="1:13" ht="25.5" x14ac:dyDescent="0.2">
      <c r="A58" s="46"/>
      <c r="B58" s="47"/>
      <c r="C58" s="48"/>
      <c r="D58" s="3" t="s">
        <v>6</v>
      </c>
      <c r="E58" s="5">
        <f>E39+E35+E31+E27+E23+E19+E15+E43</f>
        <v>0</v>
      </c>
      <c r="F58" s="5">
        <f xml:space="preserve"> F15+F19+F23+F27+F31+F35+F39+F43</f>
        <v>0</v>
      </c>
      <c r="G58" s="5">
        <f>G39+G35+G31+G27+G23+G19+G15+G43</f>
        <v>0</v>
      </c>
      <c r="H58" s="5">
        <f t="shared" ref="H58:I58" si="11">H39+H35+H31+H27+H23+H19+H15+H43</f>
        <v>0</v>
      </c>
      <c r="I58" s="5">
        <f t="shared" si="11"/>
        <v>0</v>
      </c>
      <c r="J58" s="25">
        <f>J15+J19+J23+J27+J31+J35+J39+J43</f>
        <v>0</v>
      </c>
      <c r="K58" s="7"/>
    </row>
    <row r="59" spans="1:13" ht="25.5" x14ac:dyDescent="0.2">
      <c r="A59" s="49"/>
      <c r="B59" s="50"/>
      <c r="C59" s="51"/>
      <c r="D59" s="3" t="s">
        <v>7</v>
      </c>
      <c r="E59" s="5">
        <f>E40+E36+E32+E28+E24+E20+E16+E44+E49</f>
        <v>0</v>
      </c>
      <c r="F59" s="5">
        <f>F40+F36+F32+F28+F24+F20+F16+F44+F49+F52+F55</f>
        <v>0</v>
      </c>
      <c r="G59" s="5">
        <f>G40+G36+G32+G28+G24+G20+G16+G44+G49+G52+G55</f>
        <v>0</v>
      </c>
      <c r="H59" s="5">
        <f>H40+H36+H32+H28+H24+H20+H16+H44+H49+H52+H55</f>
        <v>0</v>
      </c>
      <c r="I59" s="5">
        <f>I40+I36+I32+I28+I24+I20+I16+I44+I49+I52+I55</f>
        <v>0</v>
      </c>
      <c r="J59" s="25">
        <f>J16+J20+J24+J28+J32+J36+J40+J49+J44+J52+J55</f>
        <v>0</v>
      </c>
    </row>
    <row r="60" spans="1:13" ht="12.75" customHeight="1" x14ac:dyDescent="0.2">
      <c r="A60" s="60" t="s">
        <v>13</v>
      </c>
      <c r="B60" s="61"/>
      <c r="C60" s="61"/>
      <c r="D60" s="61"/>
      <c r="E60" s="61"/>
      <c r="F60" s="61"/>
      <c r="G60" s="61"/>
      <c r="H60" s="61"/>
      <c r="I60" s="61"/>
      <c r="J60" s="62"/>
    </row>
    <row r="61" spans="1:13" x14ac:dyDescent="0.2">
      <c r="A61" s="63"/>
      <c r="B61" s="64"/>
      <c r="C61" s="64"/>
      <c r="D61" s="64"/>
      <c r="E61" s="64"/>
      <c r="F61" s="64"/>
      <c r="G61" s="64"/>
      <c r="H61" s="64"/>
      <c r="I61" s="64"/>
      <c r="J61" s="65"/>
    </row>
    <row r="62" spans="1:13" ht="77.25" customHeight="1" x14ac:dyDescent="0.2">
      <c r="A62" s="68">
        <v>1</v>
      </c>
      <c r="B62" s="59" t="s">
        <v>14</v>
      </c>
      <c r="C62" s="55" t="s">
        <v>54</v>
      </c>
      <c r="D62" s="3" t="s">
        <v>32</v>
      </c>
      <c r="E62" s="6">
        <f>F62+G62+H62+I62+J62</f>
        <v>2200671.4</v>
      </c>
      <c r="F62" s="6">
        <f>F63+F64+F65</f>
        <v>1664087.27</v>
      </c>
      <c r="G62" s="6">
        <f t="shared" ref="G62:I62" si="12">G63+G64+G65</f>
        <v>209861.13</v>
      </c>
      <c r="H62" s="29">
        <f t="shared" si="12"/>
        <v>139241</v>
      </c>
      <c r="I62" s="6">
        <f t="shared" si="12"/>
        <v>93741</v>
      </c>
      <c r="J62" s="33">
        <f>J65+J64+J63</f>
        <v>93741</v>
      </c>
    </row>
    <row r="63" spans="1:13" ht="87" customHeight="1" x14ac:dyDescent="0.2">
      <c r="A63" s="68"/>
      <c r="B63" s="59"/>
      <c r="C63" s="56"/>
      <c r="D63" s="3" t="s">
        <v>5</v>
      </c>
      <c r="E63" s="5">
        <f>F63+G63+H63+I63+J63</f>
        <v>2200671.4</v>
      </c>
      <c r="F63" s="5">
        <v>1664087.27</v>
      </c>
      <c r="G63" s="5">
        <f>766310.66-100000-536310.66+79861.13</f>
        <v>209861.13</v>
      </c>
      <c r="H63" s="30">
        <v>139241</v>
      </c>
      <c r="I63" s="5">
        <v>93741</v>
      </c>
      <c r="J63" s="23">
        <v>93741</v>
      </c>
      <c r="K63" s="38"/>
      <c r="L63" s="39"/>
      <c r="M63" s="39"/>
    </row>
    <row r="64" spans="1:13" ht="81" customHeight="1" x14ac:dyDescent="0.2">
      <c r="A64" s="68"/>
      <c r="B64" s="59"/>
      <c r="C64" s="56"/>
      <c r="D64" s="3" t="s">
        <v>6</v>
      </c>
      <c r="E64" s="5">
        <f>F64+G64+H64+I64+J64</f>
        <v>0</v>
      </c>
      <c r="F64" s="5">
        <v>0</v>
      </c>
      <c r="G64" s="5">
        <v>0</v>
      </c>
      <c r="H64" s="5">
        <v>0</v>
      </c>
      <c r="I64" s="5">
        <v>0</v>
      </c>
      <c r="J64" s="23">
        <v>0</v>
      </c>
      <c r="K64" s="66"/>
      <c r="L64" s="67"/>
      <c r="M64" s="67"/>
    </row>
    <row r="65" spans="1:10" ht="225.75" customHeight="1" x14ac:dyDescent="0.2">
      <c r="A65" s="68"/>
      <c r="B65" s="59"/>
      <c r="C65" s="58"/>
      <c r="D65" s="3" t="s">
        <v>7</v>
      </c>
      <c r="E65" s="5">
        <f>F65+G65+H65+I65+J65</f>
        <v>0</v>
      </c>
      <c r="F65" s="5">
        <v>0</v>
      </c>
      <c r="G65" s="5">
        <v>0</v>
      </c>
      <c r="H65" s="5">
        <v>0</v>
      </c>
      <c r="I65" s="5">
        <v>0</v>
      </c>
      <c r="J65" s="23">
        <v>0</v>
      </c>
    </row>
    <row r="66" spans="1:10" ht="27" customHeight="1" x14ac:dyDescent="0.2">
      <c r="A66" s="68" t="s">
        <v>30</v>
      </c>
      <c r="B66" s="68"/>
      <c r="C66" s="68"/>
      <c r="D66" s="68"/>
      <c r="E66" s="68"/>
      <c r="F66" s="68"/>
      <c r="G66" s="68"/>
      <c r="H66" s="68"/>
      <c r="I66" s="68"/>
      <c r="J66" s="13"/>
    </row>
    <row r="67" spans="1:10" ht="39" customHeight="1" x14ac:dyDescent="0.2">
      <c r="A67" s="68">
        <v>1</v>
      </c>
      <c r="B67" s="71" t="s">
        <v>15</v>
      </c>
      <c r="C67" s="71" t="s">
        <v>26</v>
      </c>
      <c r="D67" s="3" t="s">
        <v>32</v>
      </c>
      <c r="E67" s="6">
        <f>F67+G67+H67+I67+J67</f>
        <v>1345000</v>
      </c>
      <c r="F67" s="6">
        <f>F68+F69+F70</f>
        <v>0</v>
      </c>
      <c r="G67" s="6">
        <f t="shared" ref="G67:I67" si="13">G68+G69+G70</f>
        <v>1345000</v>
      </c>
      <c r="H67" s="6">
        <f t="shared" si="13"/>
        <v>0</v>
      </c>
      <c r="I67" s="6">
        <f t="shared" si="13"/>
        <v>0</v>
      </c>
      <c r="J67" s="16">
        <f>J70+J69+J68</f>
        <v>0</v>
      </c>
    </row>
    <row r="68" spans="1:10" ht="25.5" x14ac:dyDescent="0.2">
      <c r="A68" s="68"/>
      <c r="B68" s="71"/>
      <c r="C68" s="71"/>
      <c r="D68" s="3" t="s">
        <v>5</v>
      </c>
      <c r="E68" s="5">
        <f>F68+G68+H68+I68+J68</f>
        <v>95000</v>
      </c>
      <c r="F68" s="5">
        <v>0</v>
      </c>
      <c r="G68" s="5">
        <v>95000</v>
      </c>
      <c r="H68" s="5">
        <v>0</v>
      </c>
      <c r="I68" s="5">
        <v>0</v>
      </c>
      <c r="J68" s="16">
        <v>0</v>
      </c>
    </row>
    <row r="69" spans="1:10" ht="25.5" x14ac:dyDescent="0.2">
      <c r="A69" s="68"/>
      <c r="B69" s="71"/>
      <c r="C69" s="71"/>
      <c r="D69" s="3" t="s">
        <v>6</v>
      </c>
      <c r="E69" s="5">
        <f>F69+G69+H69+I69+J69</f>
        <v>125000</v>
      </c>
      <c r="F69" s="5">
        <v>0</v>
      </c>
      <c r="G69" s="5">
        <v>125000</v>
      </c>
      <c r="H69" s="5">
        <v>0</v>
      </c>
      <c r="I69" s="5">
        <v>0</v>
      </c>
      <c r="J69" s="16">
        <v>0</v>
      </c>
    </row>
    <row r="70" spans="1:10" ht="25.5" x14ac:dyDescent="0.2">
      <c r="A70" s="68"/>
      <c r="B70" s="71"/>
      <c r="C70" s="71"/>
      <c r="D70" s="3" t="s">
        <v>16</v>
      </c>
      <c r="E70" s="5">
        <f>F70+G70+H70+I70+J70</f>
        <v>1125000</v>
      </c>
      <c r="F70" s="5">
        <v>0</v>
      </c>
      <c r="G70" s="5">
        <v>1125000</v>
      </c>
      <c r="H70" s="5">
        <v>0</v>
      </c>
      <c r="I70" s="5">
        <v>0</v>
      </c>
      <c r="J70" s="16">
        <v>0</v>
      </c>
    </row>
    <row r="71" spans="1:10" x14ac:dyDescent="0.2">
      <c r="A71" s="68" t="s">
        <v>27</v>
      </c>
      <c r="B71" s="68"/>
      <c r="C71" s="68"/>
      <c r="D71" s="68"/>
      <c r="E71" s="68"/>
      <c r="F71" s="68"/>
      <c r="G71" s="68"/>
      <c r="H71" s="68"/>
      <c r="I71" s="68"/>
      <c r="J71" s="13"/>
    </row>
    <row r="72" spans="1:10" ht="39" customHeight="1" x14ac:dyDescent="0.2">
      <c r="A72" s="68">
        <v>1</v>
      </c>
      <c r="B72" s="55" t="s">
        <v>17</v>
      </c>
      <c r="C72" s="71" t="s">
        <v>35</v>
      </c>
      <c r="D72" s="3" t="s">
        <v>32</v>
      </c>
      <c r="E72" s="6">
        <f>F72+G72+H72+I72+J72</f>
        <v>10000000</v>
      </c>
      <c r="F72" s="6">
        <f>F73+F74+F75</f>
        <v>0</v>
      </c>
      <c r="G72" s="6">
        <f t="shared" ref="G72:I72" si="14">G73+G74+G75</f>
        <v>10000000</v>
      </c>
      <c r="H72" s="6">
        <f t="shared" si="14"/>
        <v>0</v>
      </c>
      <c r="I72" s="6">
        <f t="shared" si="14"/>
        <v>0</v>
      </c>
      <c r="J72" s="34">
        <f>J75+J74+J73</f>
        <v>0</v>
      </c>
    </row>
    <row r="73" spans="1:10" ht="25.5" x14ac:dyDescent="0.2">
      <c r="A73" s="68"/>
      <c r="B73" s="56"/>
      <c r="C73" s="71"/>
      <c r="D73" s="3" t="s">
        <v>5</v>
      </c>
      <c r="E73" s="5">
        <f>F73+G73+H73+I73+J73</f>
        <v>0</v>
      </c>
      <c r="F73" s="5">
        <v>0</v>
      </c>
      <c r="G73" s="5">
        <v>0</v>
      </c>
      <c r="H73" s="5">
        <v>0</v>
      </c>
      <c r="I73" s="5">
        <v>0</v>
      </c>
      <c r="J73" s="16">
        <v>0</v>
      </c>
    </row>
    <row r="74" spans="1:10" ht="25.5" x14ac:dyDescent="0.2">
      <c r="A74" s="68"/>
      <c r="B74" s="56"/>
      <c r="C74" s="71"/>
      <c r="D74" s="3" t="s">
        <v>6</v>
      </c>
      <c r="E74" s="5">
        <f>F74+G74+H74+I74+J74</f>
        <v>0</v>
      </c>
      <c r="F74" s="5">
        <v>0</v>
      </c>
      <c r="G74" s="5">
        <v>0</v>
      </c>
      <c r="H74" s="5">
        <v>0</v>
      </c>
      <c r="I74" s="5">
        <v>0</v>
      </c>
      <c r="J74" s="16">
        <v>0</v>
      </c>
    </row>
    <row r="75" spans="1:10" ht="25.5" x14ac:dyDescent="0.2">
      <c r="A75" s="68"/>
      <c r="B75" s="58"/>
      <c r="C75" s="71"/>
      <c r="D75" s="3" t="s">
        <v>16</v>
      </c>
      <c r="E75" s="5">
        <f>F75+G75+H75+I75+J75</f>
        <v>10000000</v>
      </c>
      <c r="F75" s="5">
        <v>0</v>
      </c>
      <c r="G75" s="5">
        <v>10000000</v>
      </c>
      <c r="H75" s="5">
        <v>0</v>
      </c>
      <c r="I75" s="5">
        <v>0</v>
      </c>
      <c r="J75" s="16">
        <v>0</v>
      </c>
    </row>
    <row r="76" spans="1:10" x14ac:dyDescent="0.2">
      <c r="A76" s="82" t="s">
        <v>38</v>
      </c>
      <c r="B76" s="83"/>
      <c r="C76" s="83"/>
      <c r="D76" s="83"/>
      <c r="E76" s="83"/>
      <c r="F76" s="83"/>
      <c r="G76" s="83"/>
      <c r="H76" s="83"/>
      <c r="I76" s="84"/>
      <c r="J76" s="13"/>
    </row>
    <row r="77" spans="1:10" ht="38.25" x14ac:dyDescent="0.2">
      <c r="A77" s="52">
        <v>1</v>
      </c>
      <c r="B77" s="55" t="s">
        <v>39</v>
      </c>
      <c r="C77" s="71" t="s">
        <v>40</v>
      </c>
      <c r="D77" s="10" t="s">
        <v>32</v>
      </c>
      <c r="E77" s="6">
        <f t="shared" ref="E77:E85" si="15">F77+G77+H77+I77+J77</f>
        <v>6940808.2400000002</v>
      </c>
      <c r="F77" s="6">
        <f>F78+F79+F80</f>
        <v>0</v>
      </c>
      <c r="G77" s="6">
        <f t="shared" ref="G77:I77" si="16">G78+G79+G80</f>
        <v>6940808.2400000002</v>
      </c>
      <c r="H77" s="6">
        <f t="shared" si="16"/>
        <v>0</v>
      </c>
      <c r="I77" s="6">
        <f t="shared" si="16"/>
        <v>0</v>
      </c>
      <c r="J77" s="34">
        <f>J80+J79+J78</f>
        <v>0</v>
      </c>
    </row>
    <row r="78" spans="1:10" ht="25.5" x14ac:dyDescent="0.2">
      <c r="A78" s="53"/>
      <c r="B78" s="56"/>
      <c r="C78" s="71"/>
      <c r="D78" s="10" t="s">
        <v>5</v>
      </c>
      <c r="E78" s="5">
        <f t="shared" si="15"/>
        <v>0</v>
      </c>
      <c r="F78" s="5">
        <v>0</v>
      </c>
      <c r="G78" s="5">
        <v>0</v>
      </c>
      <c r="H78" s="5">
        <v>0</v>
      </c>
      <c r="I78" s="5">
        <v>0</v>
      </c>
      <c r="J78" s="16">
        <v>0</v>
      </c>
    </row>
    <row r="79" spans="1:10" ht="29.25" customHeight="1" x14ac:dyDescent="0.2">
      <c r="A79" s="53"/>
      <c r="B79" s="56"/>
      <c r="C79" s="71"/>
      <c r="D79" s="10" t="s">
        <v>6</v>
      </c>
      <c r="E79" s="5">
        <f t="shared" si="15"/>
        <v>6940808.2400000002</v>
      </c>
      <c r="F79" s="5">
        <v>0</v>
      </c>
      <c r="G79" s="5">
        <f>1000000+5940808.24</f>
        <v>6940808.2400000002</v>
      </c>
      <c r="H79" s="5">
        <v>0</v>
      </c>
      <c r="I79" s="5">
        <v>0</v>
      </c>
      <c r="J79" s="16">
        <v>0</v>
      </c>
    </row>
    <row r="80" spans="1:10" ht="24.75" customHeight="1" x14ac:dyDescent="0.2">
      <c r="A80" s="54"/>
      <c r="B80" s="58"/>
      <c r="C80" s="71"/>
      <c r="D80" s="10" t="s">
        <v>16</v>
      </c>
      <c r="E80" s="5">
        <f t="shared" si="15"/>
        <v>0</v>
      </c>
      <c r="F80" s="5">
        <v>0</v>
      </c>
      <c r="G80" s="5">
        <v>0</v>
      </c>
      <c r="H80" s="5">
        <v>0</v>
      </c>
      <c r="I80" s="5">
        <v>0</v>
      </c>
      <c r="J80" s="16">
        <v>0</v>
      </c>
    </row>
    <row r="81" spans="1:11" ht="38.25" x14ac:dyDescent="0.2">
      <c r="A81" s="81" t="s">
        <v>18</v>
      </c>
      <c r="B81" s="81"/>
      <c r="C81" s="81"/>
      <c r="D81" s="4" t="s">
        <v>32</v>
      </c>
      <c r="E81" s="6">
        <f xml:space="preserve"> F81+G81+H81+I81+J81</f>
        <v>26209634.140000001</v>
      </c>
      <c r="F81" s="6">
        <f>F82+F83+F84+F85</f>
        <v>2217662.27</v>
      </c>
      <c r="G81" s="6">
        <f t="shared" ref="G81:I81" si="17">G82+G83+G84+G85</f>
        <v>19265523.870000001</v>
      </c>
      <c r="H81" s="6">
        <f t="shared" si="17"/>
        <v>1605816</v>
      </c>
      <c r="I81" s="6">
        <f t="shared" si="17"/>
        <v>1560316</v>
      </c>
      <c r="J81" s="33">
        <f>J85+J84+J83+J82</f>
        <v>1560316</v>
      </c>
    </row>
    <row r="82" spans="1:11" ht="25.5" x14ac:dyDescent="0.2">
      <c r="A82" s="81"/>
      <c r="B82" s="81"/>
      <c r="C82" s="81"/>
      <c r="D82" s="4" t="s">
        <v>5</v>
      </c>
      <c r="E82" s="6">
        <f t="shared" si="15"/>
        <v>8018825.9000000004</v>
      </c>
      <c r="F82" s="6">
        <f>F57+F63+F68+F73+F78</f>
        <v>2217662.27</v>
      </c>
      <c r="G82" s="6">
        <f t="shared" ref="G82:J82" si="18">G57+G63+G68+G73+G78</f>
        <v>1074715.6299999999</v>
      </c>
      <c r="H82" s="6">
        <f t="shared" si="18"/>
        <v>1605816</v>
      </c>
      <c r="I82" s="6">
        <f t="shared" si="18"/>
        <v>1560316</v>
      </c>
      <c r="J82" s="6">
        <f t="shared" si="18"/>
        <v>1560316</v>
      </c>
      <c r="K82" s="7"/>
    </row>
    <row r="83" spans="1:11" ht="25.5" x14ac:dyDescent="0.2">
      <c r="A83" s="81"/>
      <c r="B83" s="81"/>
      <c r="C83" s="81"/>
      <c r="D83" s="4" t="s">
        <v>6</v>
      </c>
      <c r="E83" s="6">
        <f t="shared" si="15"/>
        <v>7065808.2400000002</v>
      </c>
      <c r="F83" s="6">
        <f>F74+F69+F64+F58+F79</f>
        <v>0</v>
      </c>
      <c r="G83" s="6">
        <f t="shared" ref="G83:I83" si="19">G74+G69+G64+G58+G79</f>
        <v>7065808.2400000002</v>
      </c>
      <c r="H83" s="6">
        <f t="shared" si="19"/>
        <v>0</v>
      </c>
      <c r="I83" s="6">
        <f t="shared" si="19"/>
        <v>0</v>
      </c>
      <c r="J83" s="33">
        <f>J58+J64+J69+J74+J79</f>
        <v>0</v>
      </c>
    </row>
    <row r="84" spans="1:11" ht="25.5" x14ac:dyDescent="0.2">
      <c r="A84" s="81"/>
      <c r="B84" s="81"/>
      <c r="C84" s="81"/>
      <c r="D84" s="4" t="s">
        <v>16</v>
      </c>
      <c r="E84" s="6">
        <f t="shared" si="15"/>
        <v>11125000</v>
      </c>
      <c r="F84" s="6">
        <f>F75+F70+F80</f>
        <v>0</v>
      </c>
      <c r="G84" s="6">
        <f t="shared" ref="G84:I84" si="20">G75+G70+G80</f>
        <v>11125000</v>
      </c>
      <c r="H84" s="6">
        <f t="shared" si="20"/>
        <v>0</v>
      </c>
      <c r="I84" s="6">
        <f t="shared" si="20"/>
        <v>0</v>
      </c>
      <c r="J84" s="33">
        <f>J75+J80+J70</f>
        <v>0</v>
      </c>
    </row>
    <row r="85" spans="1:11" ht="25.5" x14ac:dyDescent="0.2">
      <c r="A85" s="81"/>
      <c r="B85" s="81"/>
      <c r="C85" s="81"/>
      <c r="D85" s="4" t="s">
        <v>7</v>
      </c>
      <c r="E85" s="6">
        <f t="shared" si="15"/>
        <v>0</v>
      </c>
      <c r="F85" s="6">
        <f t="shared" ref="F85:I85" si="21">F65+F59</f>
        <v>0</v>
      </c>
      <c r="G85" s="6">
        <f t="shared" si="21"/>
        <v>0</v>
      </c>
      <c r="H85" s="6">
        <f t="shared" si="21"/>
        <v>0</v>
      </c>
      <c r="I85" s="6">
        <f t="shared" si="21"/>
        <v>0</v>
      </c>
      <c r="J85" s="33">
        <f>J59+J65</f>
        <v>0</v>
      </c>
    </row>
    <row r="87" spans="1:11" x14ac:dyDescent="0.2">
      <c r="E87" s="7"/>
      <c r="G87" s="7"/>
    </row>
  </sheetData>
  <mergeCells count="79">
    <mergeCell ref="A53:A55"/>
    <mergeCell ref="B53:B55"/>
    <mergeCell ref="C53:C55"/>
    <mergeCell ref="P25:T25"/>
    <mergeCell ref="P26:T26"/>
    <mergeCell ref="A29:A32"/>
    <mergeCell ref="B29:B32"/>
    <mergeCell ref="C29:C32"/>
    <mergeCell ref="A37:A40"/>
    <mergeCell ref="B37:B40"/>
    <mergeCell ref="C37:C40"/>
    <mergeCell ref="A33:A36"/>
    <mergeCell ref="B33:B36"/>
    <mergeCell ref="C33:C36"/>
    <mergeCell ref="K29:M29"/>
    <mergeCell ref="C47:C49"/>
    <mergeCell ref="A81:C85"/>
    <mergeCell ref="C62:C65"/>
    <mergeCell ref="A76:I76"/>
    <mergeCell ref="A77:A80"/>
    <mergeCell ref="B77:B80"/>
    <mergeCell ref="C77:C80"/>
    <mergeCell ref="A71:I71"/>
    <mergeCell ref="A72:A75"/>
    <mergeCell ref="B72:B75"/>
    <mergeCell ref="C72:C75"/>
    <mergeCell ref="A66:I66"/>
    <mergeCell ref="A67:A70"/>
    <mergeCell ref="B67:B70"/>
    <mergeCell ref="C67:C70"/>
    <mergeCell ref="G1:I1"/>
    <mergeCell ref="A7:A9"/>
    <mergeCell ref="B7:B9"/>
    <mergeCell ref="C7:C9"/>
    <mergeCell ref="D7:D9"/>
    <mergeCell ref="E8:E9"/>
    <mergeCell ref="A5:I5"/>
    <mergeCell ref="F3:I3"/>
    <mergeCell ref="A11:I12"/>
    <mergeCell ref="E7:J7"/>
    <mergeCell ref="F8:J8"/>
    <mergeCell ref="J11:J12"/>
    <mergeCell ref="K13:L13"/>
    <mergeCell ref="A13:A16"/>
    <mergeCell ref="B13:B16"/>
    <mergeCell ref="C13:C16"/>
    <mergeCell ref="K17:L17"/>
    <mergeCell ref="K25:O25"/>
    <mergeCell ref="A25:A28"/>
    <mergeCell ref="B25:B28"/>
    <mergeCell ref="C25:C28"/>
    <mergeCell ref="A21:A24"/>
    <mergeCell ref="B21:B24"/>
    <mergeCell ref="C21:C24"/>
    <mergeCell ref="A17:A20"/>
    <mergeCell ref="B17:B20"/>
    <mergeCell ref="C17:C20"/>
    <mergeCell ref="K19:O23"/>
    <mergeCell ref="K63:M63"/>
    <mergeCell ref="A56:C59"/>
    <mergeCell ref="A41:A44"/>
    <mergeCell ref="B41:B44"/>
    <mergeCell ref="A45:A46"/>
    <mergeCell ref="B45:B46"/>
    <mergeCell ref="C45:C46"/>
    <mergeCell ref="A50:A52"/>
    <mergeCell ref="B50:B52"/>
    <mergeCell ref="C50:C52"/>
    <mergeCell ref="B62:B65"/>
    <mergeCell ref="A60:J61"/>
    <mergeCell ref="A47:A49"/>
    <mergeCell ref="C41:C44"/>
    <mergeCell ref="K64:M64"/>
    <mergeCell ref="A62:A65"/>
    <mergeCell ref="B47:B49"/>
    <mergeCell ref="K49:M49"/>
    <mergeCell ref="K47:M47"/>
    <mergeCell ref="K33:N33"/>
    <mergeCell ref="K37:O38"/>
  </mergeCells>
  <pageMargins left="0.51181102362204722" right="0.51181102362204722" top="0.55118110236220474" bottom="0.55118110236220474" header="0.31496062992125984" footer="0.31496062992125984"/>
  <pageSetup paperSize="9" scale="85" fitToHeight="1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2023-11-14T13:11:39Z</dcterms:modified>
</cp:coreProperties>
</file>